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КАИП!$19:$21</definedName>
    <definedName name="_xlnm.Print_Area" localSheetId="0">КАИП!$A$1:$M$65</definedName>
  </definedNames>
  <calcPr calcId="162913"/>
</workbook>
</file>

<file path=xl/calcChain.xml><?xml version="1.0" encoding="utf-8"?>
<calcChain xmlns="http://schemas.openxmlformats.org/spreadsheetml/2006/main">
  <c r="M31" i="3" l="1"/>
  <c r="M33" i="3"/>
  <c r="M34" i="3"/>
  <c r="M35" i="3"/>
  <c r="M36" i="3"/>
  <c r="M37" i="3"/>
  <c r="M38" i="3"/>
  <c r="M40" i="3"/>
  <c r="M41" i="3"/>
  <c r="M42" i="3"/>
  <c r="M49" i="3"/>
  <c r="M50" i="3"/>
  <c r="M51" i="3"/>
  <c r="M52" i="3"/>
  <c r="M54" i="3"/>
  <c r="M55" i="3"/>
  <c r="M56" i="3"/>
  <c r="M57" i="3"/>
  <c r="M59" i="3"/>
  <c r="M61" i="3"/>
  <c r="M63" i="3"/>
  <c r="M64" i="3"/>
  <c r="M65" i="3"/>
  <c r="H27" i="3"/>
  <c r="H32" i="3"/>
  <c r="J58" i="3"/>
  <c r="H58" i="3"/>
  <c r="L47" i="3"/>
  <c r="M47" i="3" s="1"/>
  <c r="J47" i="3"/>
  <c r="H47" i="3"/>
  <c r="L45" i="3"/>
  <c r="J45" i="3"/>
  <c r="H45" i="3"/>
  <c r="L39" i="3"/>
  <c r="L32" i="3" s="1"/>
  <c r="L62" i="3"/>
  <c r="I15" i="3" s="1"/>
  <c r="L46" i="3"/>
  <c r="L58" i="3"/>
  <c r="L44" i="3" s="1"/>
  <c r="L29" i="3"/>
  <c r="L28" i="3"/>
  <c r="H46" i="3"/>
  <c r="M45" i="3" l="1"/>
  <c r="M58" i="3"/>
  <c r="L43" i="3"/>
  <c r="J62" i="3"/>
  <c r="J60" i="3"/>
  <c r="J44" i="3"/>
  <c r="M44" i="3" s="1"/>
  <c r="J53" i="3"/>
  <c r="J46" i="3"/>
  <c r="M46" i="3" s="1"/>
  <c r="J39" i="3"/>
  <c r="M39" i="3" s="1"/>
  <c r="J30" i="3"/>
  <c r="G13" i="3" s="1"/>
  <c r="J29" i="3"/>
  <c r="M29" i="3" s="1"/>
  <c r="J28" i="3"/>
  <c r="M28" i="3" s="1"/>
  <c r="H30" i="3"/>
  <c r="H53" i="3"/>
  <c r="E14" i="3" s="1"/>
  <c r="H62" i="3"/>
  <c r="P20" i="3"/>
  <c r="H44" i="3"/>
  <c r="H60" i="3"/>
  <c r="L53" i="3"/>
  <c r="G15" i="3" l="1"/>
  <c r="K15" i="3" s="1"/>
  <c r="M62" i="3"/>
  <c r="I14" i="3"/>
  <c r="M53" i="3"/>
  <c r="J32" i="3"/>
  <c r="M32" i="3" s="1"/>
  <c r="J27" i="3"/>
  <c r="J25" i="3"/>
  <c r="J24" i="3"/>
  <c r="J43" i="3"/>
  <c r="M43" i="3" s="1"/>
  <c r="E15" i="3"/>
  <c r="J26" i="3" l="1"/>
  <c r="J23" i="3"/>
  <c r="J22" i="3" s="1"/>
  <c r="H43" i="3"/>
  <c r="G14" i="3" l="1"/>
  <c r="K14" i="3" s="1"/>
  <c r="L60" i="3"/>
  <c r="M60" i="3" s="1"/>
  <c r="E11" i="3"/>
  <c r="E12" i="3"/>
  <c r="H29" i="3"/>
  <c r="H28" i="3"/>
  <c r="H26" i="3" l="1"/>
  <c r="H24" i="3"/>
  <c r="H23" i="3"/>
  <c r="L25" i="3"/>
  <c r="M25" i="3" s="1"/>
  <c r="L24" i="3"/>
  <c r="M24" i="3" s="1"/>
  <c r="I12" i="3" l="1"/>
  <c r="L30" i="3"/>
  <c r="M30" i="3" s="1"/>
  <c r="L27" i="3" l="1"/>
  <c r="I13" i="3"/>
  <c r="K13" i="3" s="1"/>
  <c r="E13" i="3"/>
  <c r="E16" i="3" s="1"/>
  <c r="H25" i="3"/>
  <c r="L26" i="3" l="1"/>
  <c r="M26" i="3" s="1"/>
  <c r="M27" i="3"/>
  <c r="G12" i="3"/>
  <c r="K12" i="3" s="1"/>
  <c r="I11" i="3"/>
  <c r="G11" i="3"/>
  <c r="I16" i="3" l="1"/>
  <c r="K11" i="3"/>
  <c r="G16" i="3"/>
  <c r="L23" i="3"/>
  <c r="K16" i="3" l="1"/>
  <c r="L22" i="3"/>
  <c r="M22" i="3" s="1"/>
  <c r="M23" i="3"/>
  <c r="Q20" i="3"/>
  <c r="H22" i="3"/>
  <c r="O20" i="3" s="1"/>
</calcChain>
</file>

<file path=xl/sharedStrings.xml><?xml version="1.0" encoding="utf-8"?>
<sst xmlns="http://schemas.openxmlformats.org/spreadsheetml/2006/main" count="178" uniqueCount="99">
  <si>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</si>
  <si>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</si>
  <si>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</si>
  <si>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</si>
  <si>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</si>
  <si>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</si>
  <si>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</si>
  <si>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</si>
  <si>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</si>
  <si>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</si>
  <si>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</si>
  <si>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</si>
  <si>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</si>
  <si>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</si>
  <si>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</si>
  <si>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</si>
  <si>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</si>
  <si>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</si>
  <si>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</si>
  <si>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</si>
  <si>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</si>
  <si>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</si>
  <si>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</si>
  <si>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</si>
  <si>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</si>
  <si>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</si>
  <si>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</si>
  <si>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</si>
  <si>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</si>
  <si>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</si>
  <si>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</si>
  <si>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</si>
  <si>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</si>
  <si>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</si>
  <si>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</si>
  <si>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</si>
  <si>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</si>
  <si>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</si>
  <si>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</si>
  <si>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</si>
  <si>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</si>
  <si>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</si>
  <si>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</si>
  <si>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</si>
  <si>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1610013180</t>
  </si>
  <si>
    <t>Муниципальная программа города Ачинска "Развитие культуры"</t>
  </si>
  <si>
    <t>0703</t>
  </si>
  <si>
    <t>2021/
2022</t>
  </si>
  <si>
    <t>2021/   2023</t>
  </si>
  <si>
    <t>2021/          2022</t>
  </si>
  <si>
    <t>2021</t>
  </si>
  <si>
    <t>2021/ 2023</t>
  </si>
  <si>
    <t>0409</t>
  </si>
  <si>
    <t>1210072220</t>
  </si>
  <si>
    <t>Строительство 3- х многоквартирных жилых домов в Юго - Восточном районе города Ачинска</t>
  </si>
  <si>
    <t>Техническое присоединение к электрическим сетям 3-х многоквартирных жилых домов в Юго - Восточном районе города Ачинска</t>
  </si>
  <si>
    <t>Строительство тепловых сетей в Юго - Восточном районе города Ачинска</t>
  </si>
  <si>
    <t xml:space="preserve">Технологическое присоединение уличных энергопринимающих устройств в районе малоэтажной застройки "Зеленая горка" </t>
  </si>
  <si>
    <t>1640013170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</si>
  <si>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</si>
  <si>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</si>
  <si>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Реконструкция нежилого здания для размещения МБУДО "Ачинская детская художественная школа 
им. А.М. Знака"</t>
  </si>
  <si>
    <t>Кадастровые работы (технический паспорт) для многоквартирного жилого дома в Юго - Восточном районе города Ачинска</t>
  </si>
  <si>
    <t>0406</t>
  </si>
  <si>
    <t>04100S5720</t>
  </si>
  <si>
    <t>04200S4970</t>
  </si>
  <si>
    <t>Разработка проектно-сметной документации на берегоукрепление реки Чулым в городе Ачинске</t>
  </si>
  <si>
    <t>1210086050</t>
  </si>
  <si>
    <t>Устройство тротуара с покрытием из брусчатки со стороны ул. Декабристов до Д/С № 38</t>
  </si>
  <si>
    <t>Государственная экспертиза проекта и проверки достоверности определения сметной стоимости объекта культурного наследия "Дом жилой, конца XIX вв.", расположенного по адресу: ул. Ленина, 87</t>
  </si>
  <si>
    <t>0113</t>
  </si>
  <si>
    <t>0850013240</t>
  </si>
  <si>
    <t>Авторский надзор за  строительством многоквартирных жилых домов в Юго - Восточном районе города Ачинска</t>
  </si>
  <si>
    <t xml:space="preserve">Строительство наружных сетей за границей земельного участка для многоквартирного жилого дома  в Юго - Восточном районе города Ачинска </t>
  </si>
  <si>
    <t>12100S4410</t>
  </si>
  <si>
    <t>Проектные работы, инженерно - геодезические, инженерно - геологические изыскания обустройство тротуаров на улицах  и переулках города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</si>
  <si>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</si>
  <si>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0410086300</t>
  </si>
  <si>
    <t>Устройство водопроводной сети по                ул. Заречная</t>
  </si>
  <si>
    <t>Технологическое присоединение уличных энергопринимающих устройств многоквартирного жилого дома по ул. Индустриальная</t>
  </si>
  <si>
    <t>Разработка проектно-сметной документации на строительство двух многоквартирных жилых домов в Юго - Восточном районе города Ачинска</t>
  </si>
  <si>
    <t>Историко-культурная экспертиза земельного участка для  разработки проектно-сметной документации строительства жилого дома по ул. Голубева</t>
  </si>
  <si>
    <t>Проектные работы для строительства канализационной сети от жилого дома 10 Б Южной Промзоны города Ачинска до точки подключения к централизованной канализационной сети</t>
  </si>
  <si>
    <t>0800000000</t>
  </si>
  <si>
    <t>0420074970</t>
  </si>
  <si>
    <t>Разработка научно-проектной документации для проведения работ по сохранению объекта культурного наследия "Дом жилой, конца XIX века", расположенного по адресу: по ул.Воеводы Тухачевского,15</t>
  </si>
  <si>
    <t>0850083010</t>
  </si>
  <si>
    <t xml:space="preserve">к решению Ачинского городского </t>
  </si>
  <si>
    <t xml:space="preserve">Перечень строек и объектов за 2021 год
</t>
  </si>
  <si>
    <t>Первоначальный план</t>
  </si>
  <si>
    <t>Уточненный план</t>
  </si>
  <si>
    <t>Исполнено</t>
  </si>
  <si>
    <t>% 
испол
нения</t>
  </si>
  <si>
    <t xml:space="preserve"> Уточненный план</t>
  </si>
  <si>
    <t xml:space="preserve"> Исполнено</t>
  </si>
  <si>
    <t>Проектные работы для строительства модульной котельной для теплоснабжения домов № 6, 8 переулок Простой</t>
  </si>
  <si>
    <t>0410083010</t>
  </si>
  <si>
    <t>Приложение 7</t>
  </si>
  <si>
    <t>Совета депутатов от 27.05.2022  № 24-145р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</si>
</sst>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0" borderId="0" xfId="0" applyFont="1" applyFill="1"/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2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65"/>
  <sheetViews>
    <sheetView showGridLines="0" tabSelected="1" view="pageBreakPreview" zoomScaleNormal="100" zoomScaleSheetLayoutView="100" workbookViewId="0">
      <selection sqref="A1:M65"/>
    </sheetView>
  </sheetViews>
  <sheetFormatPr defaultColWidth="9.140625" defaultRowHeight="12.75" customHeight="1" outlineLevelRow="1" x14ac:dyDescent="0.3"/>
  <cols>
    <col min="1" max="1" width="5.140625" style="3" customWidth="1"/>
    <col min="2" max="2" width="47" style="1" customWidth="1"/>
    <col min="3" max="3" width="9.7109375" style="1" customWidth="1"/>
    <col min="4" max="4" width="13" style="4" customWidth="1"/>
    <col min="5" max="5" width="16.5703125" style="1" customWidth="1"/>
    <col min="6" max="6" width="8.7109375" style="1" customWidth="1"/>
    <col min="7" max="7" width="8.5703125" style="1" customWidth="1"/>
    <col min="8" max="8" width="14.140625" style="1" customWidth="1"/>
    <col min="9" max="9" width="7.42578125" style="1" customWidth="1"/>
    <col min="10" max="10" width="11.28515625" style="1" customWidth="1"/>
    <col min="11" max="11" width="10.85546875" style="1" customWidth="1"/>
    <col min="12" max="12" width="21" style="1" customWidth="1"/>
    <col min="13" max="13" width="11" style="1" bestFit="1" customWidth="1"/>
    <col min="14" max="14" width="9.140625" style="1"/>
    <col min="15" max="15" width="13.28515625" style="1" bestFit="1" customWidth="1"/>
    <col min="16" max="16384" width="9.140625" style="1"/>
  </cols>
  <sheetData>
    <row r="1" spans="1:13" ht="18.75" x14ac:dyDescent="0.3">
      <c r="A1" s="8"/>
      <c r="B1" s="9"/>
      <c r="C1" s="9"/>
      <c r="D1" s="10"/>
      <c r="E1" s="9"/>
      <c r="F1" s="9"/>
      <c r="G1" s="9"/>
      <c r="H1" s="11"/>
      <c r="I1" s="11" t="s">
        <v>97</v>
      </c>
      <c r="J1" s="9"/>
      <c r="K1" s="9"/>
      <c r="L1" s="9"/>
      <c r="M1" s="9"/>
    </row>
    <row r="2" spans="1:13" ht="18.75" customHeight="1" x14ac:dyDescent="0.3">
      <c r="A2" s="8"/>
      <c r="B2" s="9"/>
      <c r="C2" s="9"/>
      <c r="D2" s="10"/>
      <c r="E2" s="9"/>
      <c r="F2" s="9"/>
      <c r="G2" s="9"/>
      <c r="H2" s="12"/>
      <c r="I2" s="13" t="s">
        <v>87</v>
      </c>
      <c r="J2" s="13"/>
      <c r="K2" s="13"/>
      <c r="L2" s="13"/>
      <c r="M2" s="13"/>
    </row>
    <row r="3" spans="1:13" ht="18.75" x14ac:dyDescent="0.3">
      <c r="A3" s="8"/>
      <c r="B3" s="9"/>
      <c r="C3" s="9"/>
      <c r="D3" s="10"/>
      <c r="E3" s="9"/>
      <c r="F3" s="9"/>
      <c r="G3" s="9"/>
      <c r="H3" s="11"/>
      <c r="I3" s="11" t="s">
        <v>98</v>
      </c>
      <c r="J3" s="9"/>
      <c r="K3" s="9"/>
      <c r="L3" s="9"/>
      <c r="M3" s="9"/>
    </row>
    <row r="4" spans="1:13" ht="18.75" x14ac:dyDescent="0.3">
      <c r="A4" s="8"/>
      <c r="B4" s="9"/>
      <c r="C4" s="9"/>
      <c r="D4" s="10"/>
      <c r="E4" s="9"/>
      <c r="F4" s="9"/>
      <c r="G4" s="9"/>
      <c r="H4" s="9"/>
      <c r="I4" s="9"/>
      <c r="J4" s="9"/>
      <c r="K4" s="9"/>
      <c r="L4" s="9"/>
      <c r="M4" s="9"/>
    </row>
    <row r="5" spans="1:13" s="2" customFormat="1" ht="18.75" x14ac:dyDescent="0.2">
      <c r="A5" s="14"/>
      <c r="B5" s="14"/>
      <c r="C5" s="14"/>
      <c r="D5" s="8"/>
      <c r="E5" s="14"/>
      <c r="F5" s="14"/>
      <c r="G5" s="14"/>
      <c r="H5" s="14"/>
      <c r="I5" s="14"/>
      <c r="J5" s="14"/>
      <c r="K5" s="14"/>
      <c r="L5" s="14"/>
      <c r="M5" s="14"/>
    </row>
    <row r="6" spans="1:13" s="2" customFormat="1" ht="42.75" customHeight="1" x14ac:dyDescent="0.2">
      <c r="A6" s="15" t="s">
        <v>88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4"/>
    </row>
    <row r="7" spans="1:13" s="2" customFormat="1" ht="18.75" x14ac:dyDescent="0.2">
      <c r="A7" s="16"/>
      <c r="B7" s="8"/>
      <c r="C7" s="8"/>
      <c r="D7" s="8"/>
      <c r="E7" s="8"/>
      <c r="F7" s="14"/>
      <c r="G7" s="14"/>
      <c r="H7" s="14"/>
      <c r="I7" s="14"/>
      <c r="J7" s="14"/>
      <c r="K7" s="14"/>
      <c r="L7" s="14"/>
      <c r="M7" s="14"/>
    </row>
    <row r="8" spans="1:13" s="2" customFormat="1" ht="18.75" x14ac:dyDescent="0.2">
      <c r="A8" s="14"/>
      <c r="B8" s="14"/>
      <c r="C8" s="14"/>
      <c r="D8" s="8"/>
      <c r="E8" s="14"/>
      <c r="F8" s="14"/>
      <c r="G8" s="14"/>
      <c r="H8" s="14"/>
      <c r="I8" s="14"/>
      <c r="J8" s="17" t="s">
        <v>3</v>
      </c>
      <c r="K8" s="14"/>
      <c r="L8" s="14"/>
      <c r="M8" s="14"/>
    </row>
    <row r="9" spans="1:13" ht="66.75" customHeight="1" x14ac:dyDescent="0.3">
      <c r="A9" s="18" t="s">
        <v>1</v>
      </c>
      <c r="B9" s="19" t="s">
        <v>2</v>
      </c>
      <c r="C9" s="20"/>
      <c r="D9" s="21"/>
      <c r="E9" s="22" t="s">
        <v>89</v>
      </c>
      <c r="F9" s="22"/>
      <c r="G9" s="22" t="s">
        <v>90</v>
      </c>
      <c r="H9" s="22"/>
      <c r="I9" s="22" t="s">
        <v>91</v>
      </c>
      <c r="J9" s="22"/>
      <c r="K9" s="23" t="s">
        <v>92</v>
      </c>
      <c r="L9" s="9"/>
      <c r="M9" s="9"/>
    </row>
    <row r="10" spans="1:13" ht="18.75" x14ac:dyDescent="0.3">
      <c r="A10" s="18">
        <v>1</v>
      </c>
      <c r="B10" s="19" t="s">
        <v>4</v>
      </c>
      <c r="C10" s="20"/>
      <c r="D10" s="21"/>
      <c r="E10" s="22" t="s">
        <v>5</v>
      </c>
      <c r="F10" s="22"/>
      <c r="G10" s="22" t="s">
        <v>6</v>
      </c>
      <c r="H10" s="22"/>
      <c r="I10" s="22" t="s">
        <v>22</v>
      </c>
      <c r="J10" s="22"/>
      <c r="K10" s="24">
        <v>6</v>
      </c>
      <c r="L10" s="9"/>
      <c r="M10" s="9"/>
    </row>
    <row r="11" spans="1:13" ht="42" customHeight="1" outlineLevel="1" x14ac:dyDescent="0.3">
      <c r="A11" s="25">
        <v>1</v>
      </c>
      <c r="B11" s="26" t="s">
        <v>17</v>
      </c>
      <c r="C11" s="26"/>
      <c r="D11" s="26"/>
      <c r="E11" s="27">
        <f>H60</f>
        <v>59844200</v>
      </c>
      <c r="F11" s="27"/>
      <c r="G11" s="27">
        <f t="shared" ref="G11" si="0">J60</f>
        <v>30899572.170000002</v>
      </c>
      <c r="H11" s="27"/>
      <c r="I11" s="27">
        <f t="shared" ref="I11" si="1">L60</f>
        <v>7106252.3300000001</v>
      </c>
      <c r="J11" s="27"/>
      <c r="K11" s="28">
        <f>I11/G11*100</f>
        <v>22.997898776408849</v>
      </c>
      <c r="L11" s="9"/>
      <c r="M11" s="9"/>
    </row>
    <row r="12" spans="1:13" ht="42" customHeight="1" outlineLevel="1" x14ac:dyDescent="0.3">
      <c r="A12" s="25">
        <v>2</v>
      </c>
      <c r="B12" s="26" t="s">
        <v>32</v>
      </c>
      <c r="C12" s="26"/>
      <c r="D12" s="26"/>
      <c r="E12" s="27">
        <f>H32+H58</f>
        <v>142661779.15000001</v>
      </c>
      <c r="F12" s="27"/>
      <c r="G12" s="27">
        <f>J32+J58</f>
        <v>191458220.54000002</v>
      </c>
      <c r="H12" s="27"/>
      <c r="I12" s="27">
        <f>L32+L58</f>
        <v>191436345.17000002</v>
      </c>
      <c r="J12" s="27"/>
      <c r="K12" s="28">
        <f t="shared" ref="K12:K16" si="2">I12/G12*100</f>
        <v>99.988574337556102</v>
      </c>
      <c r="L12" s="9"/>
      <c r="M12" s="9"/>
    </row>
    <row r="13" spans="1:13" ht="66.599999999999994" customHeight="1" outlineLevel="1" x14ac:dyDescent="0.3">
      <c r="A13" s="25">
        <v>3</v>
      </c>
      <c r="B13" s="29" t="s">
        <v>28</v>
      </c>
      <c r="C13" s="30"/>
      <c r="D13" s="31"/>
      <c r="E13" s="32">
        <f>H30+H47</f>
        <v>31399058.66</v>
      </c>
      <c r="F13" s="33"/>
      <c r="G13" s="32">
        <f>J30+J47</f>
        <v>31040190.960000001</v>
      </c>
      <c r="H13" s="33"/>
      <c r="I13" s="32">
        <f>L30+L47</f>
        <v>22455123.850000001</v>
      </c>
      <c r="J13" s="33"/>
      <c r="K13" s="28">
        <f t="shared" si="2"/>
        <v>72.342093123514729</v>
      </c>
      <c r="L13" s="9"/>
      <c r="M13" s="9"/>
    </row>
    <row r="14" spans="1:13" ht="51.75" customHeight="1" outlineLevel="1" x14ac:dyDescent="0.3">
      <c r="A14" s="25">
        <v>4</v>
      </c>
      <c r="B14" s="26" t="s">
        <v>38</v>
      </c>
      <c r="C14" s="26"/>
      <c r="D14" s="26"/>
      <c r="E14" s="27">
        <f>H53</f>
        <v>5084200</v>
      </c>
      <c r="F14" s="27"/>
      <c r="G14" s="27">
        <f t="shared" ref="G14" si="3">J53</f>
        <v>18425014.210000001</v>
      </c>
      <c r="H14" s="27"/>
      <c r="I14" s="27">
        <f t="shared" ref="I14" si="4">L53</f>
        <v>3008352.1</v>
      </c>
      <c r="J14" s="27"/>
      <c r="K14" s="28">
        <f t="shared" si="2"/>
        <v>16.327542902882787</v>
      </c>
      <c r="L14" s="9"/>
      <c r="M14" s="9"/>
    </row>
    <row r="15" spans="1:13" ht="51.75" customHeight="1" outlineLevel="1" x14ac:dyDescent="0.3">
      <c r="A15" s="25">
        <v>5</v>
      </c>
      <c r="B15" s="26" t="s">
        <v>45</v>
      </c>
      <c r="C15" s="26"/>
      <c r="D15" s="26"/>
      <c r="E15" s="32">
        <f>H62</f>
        <v>19783031</v>
      </c>
      <c r="F15" s="33"/>
      <c r="G15" s="32">
        <f>J62</f>
        <v>21320037.23</v>
      </c>
      <c r="H15" s="33"/>
      <c r="I15" s="32">
        <f>L62</f>
        <v>20188600</v>
      </c>
      <c r="J15" s="33"/>
      <c r="K15" s="28">
        <f t="shared" si="2"/>
        <v>94.693080421042026</v>
      </c>
      <c r="L15" s="9"/>
      <c r="M15" s="9"/>
    </row>
    <row r="16" spans="1:13" ht="18.75" x14ac:dyDescent="0.3">
      <c r="A16" s="34" t="s">
        <v>0</v>
      </c>
      <c r="B16" s="35"/>
      <c r="C16" s="35"/>
      <c r="D16" s="36"/>
      <c r="E16" s="27">
        <f>SUM(E11:F13)+E14+E15</f>
        <v>258772268.81</v>
      </c>
      <c r="F16" s="27"/>
      <c r="G16" s="27">
        <f t="shared" ref="G16" si="5">SUM(G11:H13)+G14+G15</f>
        <v>293143035.11000007</v>
      </c>
      <c r="H16" s="27"/>
      <c r="I16" s="27">
        <f t="shared" ref="I16" si="6">SUM(I11:J13)+I14+I15</f>
        <v>244194673.45000002</v>
      </c>
      <c r="J16" s="27"/>
      <c r="K16" s="28">
        <f t="shared" si="2"/>
        <v>83.302225945217316</v>
      </c>
      <c r="L16" s="9"/>
      <c r="M16" s="9"/>
    </row>
    <row r="17" spans="1:17" ht="15.75" customHeight="1" x14ac:dyDescent="0.3">
      <c r="A17" s="16"/>
      <c r="B17" s="16"/>
      <c r="C17" s="16"/>
      <c r="D17" s="16"/>
      <c r="E17" s="16"/>
      <c r="F17" s="9"/>
      <c r="G17" s="9"/>
      <c r="H17" s="9"/>
      <c r="I17" s="9"/>
      <c r="J17" s="9"/>
      <c r="K17" s="9"/>
      <c r="L17" s="9"/>
      <c r="M17" s="9"/>
    </row>
    <row r="18" spans="1:17" ht="18.75" x14ac:dyDescent="0.3">
      <c r="A18" s="8"/>
      <c r="B18" s="9"/>
      <c r="C18" s="9"/>
      <c r="D18" s="10"/>
      <c r="E18" s="9"/>
      <c r="F18" s="9"/>
      <c r="G18" s="9"/>
      <c r="H18" s="9"/>
      <c r="I18" s="9"/>
      <c r="J18" s="9"/>
      <c r="K18" s="9"/>
      <c r="L18" s="17" t="s">
        <v>3</v>
      </c>
      <c r="M18" s="9"/>
    </row>
    <row r="19" spans="1:17" ht="36.75" customHeight="1" x14ac:dyDescent="0.3">
      <c r="A19" s="37" t="s">
        <v>1</v>
      </c>
      <c r="B19" s="22" t="s">
        <v>21</v>
      </c>
      <c r="C19" s="22" t="s">
        <v>23</v>
      </c>
      <c r="D19" s="22"/>
      <c r="E19" s="22"/>
      <c r="F19" s="22"/>
      <c r="G19" s="22" t="s">
        <v>7</v>
      </c>
      <c r="H19" s="22" t="s">
        <v>89</v>
      </c>
      <c r="I19" s="22"/>
      <c r="J19" s="22" t="s">
        <v>93</v>
      </c>
      <c r="K19" s="22"/>
      <c r="L19" s="22" t="s">
        <v>94</v>
      </c>
      <c r="M19" s="38" t="s">
        <v>92</v>
      </c>
    </row>
    <row r="20" spans="1:17" ht="59.25" customHeight="1" x14ac:dyDescent="0.3">
      <c r="A20" s="37"/>
      <c r="B20" s="22"/>
      <c r="C20" s="7" t="s">
        <v>24</v>
      </c>
      <c r="D20" s="7" t="s">
        <v>25</v>
      </c>
      <c r="E20" s="7" t="s">
        <v>26</v>
      </c>
      <c r="F20" s="7" t="s">
        <v>27</v>
      </c>
      <c r="G20" s="22"/>
      <c r="H20" s="22"/>
      <c r="I20" s="22"/>
      <c r="J20" s="22"/>
      <c r="K20" s="22"/>
      <c r="L20" s="22"/>
      <c r="M20" s="38"/>
      <c r="O20" s="6">
        <f>H22-E16</f>
        <v>0</v>
      </c>
      <c r="P20" s="6">
        <f t="shared" ref="P20:Q20" si="7">I22-F16</f>
        <v>0</v>
      </c>
      <c r="Q20" s="6">
        <f t="shared" si="7"/>
        <v>0</v>
      </c>
    </row>
    <row r="21" spans="1:17" ht="18.75" x14ac:dyDescent="0.3">
      <c r="A21" s="39">
        <v>1</v>
      </c>
      <c r="B21" s="7" t="s">
        <v>4</v>
      </c>
      <c r="C21" s="7" t="s">
        <v>5</v>
      </c>
      <c r="D21" s="7" t="s">
        <v>6</v>
      </c>
      <c r="E21" s="7" t="s">
        <v>22</v>
      </c>
      <c r="F21" s="25">
        <v>6</v>
      </c>
      <c r="G21" s="25">
        <v>7</v>
      </c>
      <c r="H21" s="40">
        <v>8</v>
      </c>
      <c r="I21" s="40"/>
      <c r="J21" s="22" t="s">
        <v>16</v>
      </c>
      <c r="K21" s="22"/>
      <c r="L21" s="7" t="s">
        <v>36</v>
      </c>
      <c r="M21" s="24">
        <v>11</v>
      </c>
    </row>
    <row r="22" spans="1:17" ht="25.15" customHeight="1" x14ac:dyDescent="0.3">
      <c r="A22" s="39">
        <v>1</v>
      </c>
      <c r="B22" s="26" t="s">
        <v>8</v>
      </c>
      <c r="C22" s="26"/>
      <c r="D22" s="26"/>
      <c r="E22" s="26"/>
      <c r="F22" s="26"/>
      <c r="G22" s="26"/>
      <c r="H22" s="27">
        <f>H23+H24+H25</f>
        <v>258772268.81</v>
      </c>
      <c r="I22" s="27"/>
      <c r="J22" s="27">
        <f>J23+J24+J25</f>
        <v>293143035.11000001</v>
      </c>
      <c r="K22" s="27"/>
      <c r="L22" s="41">
        <f>L23+L24+L25</f>
        <v>244194673.44999999</v>
      </c>
      <c r="M22" s="28">
        <f>L22/J22*100</f>
        <v>83.30222594521733</v>
      </c>
    </row>
    <row r="23" spans="1:17" ht="22.15" customHeight="1" x14ac:dyDescent="0.3">
      <c r="A23" s="39">
        <v>2</v>
      </c>
      <c r="B23" s="42" t="s">
        <v>9</v>
      </c>
      <c r="C23" s="42"/>
      <c r="D23" s="7"/>
      <c r="E23" s="42"/>
      <c r="F23" s="42"/>
      <c r="G23" s="42"/>
      <c r="H23" s="27">
        <f>H27+H44</f>
        <v>62886268.810000002</v>
      </c>
      <c r="I23" s="27"/>
      <c r="J23" s="27">
        <f>J27+J44</f>
        <v>78000058.169999987</v>
      </c>
      <c r="K23" s="27"/>
      <c r="L23" s="41">
        <f>L27+L44</f>
        <v>52866891.719999999</v>
      </c>
      <c r="M23" s="28">
        <f t="shared" ref="M23:M65" si="8">L23/J23*100</f>
        <v>67.778015760933641</v>
      </c>
    </row>
    <row r="24" spans="1:17" ht="22.15" customHeight="1" x14ac:dyDescent="0.3">
      <c r="A24" s="39">
        <v>3</v>
      </c>
      <c r="B24" s="42" t="s">
        <v>10</v>
      </c>
      <c r="C24" s="42"/>
      <c r="D24" s="7"/>
      <c r="E24" s="42"/>
      <c r="F24" s="42"/>
      <c r="G24" s="42"/>
      <c r="H24" s="27">
        <f>H28+H45</f>
        <v>96094200</v>
      </c>
      <c r="I24" s="27"/>
      <c r="J24" s="27">
        <f>J28+J45</f>
        <v>91142137.900000006</v>
      </c>
      <c r="K24" s="27"/>
      <c r="L24" s="41">
        <f>L28+L45</f>
        <v>67341727.049999997</v>
      </c>
      <c r="M24" s="28">
        <f t="shared" si="8"/>
        <v>73.886490487952443</v>
      </c>
    </row>
    <row r="25" spans="1:17" ht="22.15" customHeight="1" x14ac:dyDescent="0.3">
      <c r="A25" s="39">
        <v>4</v>
      </c>
      <c r="B25" s="42" t="s">
        <v>11</v>
      </c>
      <c r="C25" s="42"/>
      <c r="D25" s="7"/>
      <c r="E25" s="42"/>
      <c r="F25" s="42"/>
      <c r="G25" s="42"/>
      <c r="H25" s="27">
        <f>H29+H46</f>
        <v>99791800</v>
      </c>
      <c r="I25" s="27"/>
      <c r="J25" s="27">
        <f>J29+J46</f>
        <v>124000839.04000001</v>
      </c>
      <c r="K25" s="27"/>
      <c r="L25" s="41">
        <f>L29+L46</f>
        <v>123986054.68000001</v>
      </c>
      <c r="M25" s="28">
        <f t="shared" si="8"/>
        <v>99.988077209707242</v>
      </c>
    </row>
    <row r="26" spans="1:17" s="5" customFormat="1" ht="30" x14ac:dyDescent="0.3">
      <c r="A26" s="39">
        <v>5</v>
      </c>
      <c r="B26" s="43" t="s">
        <v>12</v>
      </c>
      <c r="C26" s="44" t="s">
        <v>13</v>
      </c>
      <c r="D26" s="44"/>
      <c r="E26" s="43"/>
      <c r="F26" s="43"/>
      <c r="G26" s="43"/>
      <c r="H26" s="45">
        <f>H27+H28+H29</f>
        <v>153730395.19999999</v>
      </c>
      <c r="I26" s="45"/>
      <c r="J26" s="45">
        <f>J27+J28+J29</f>
        <v>200351894.09</v>
      </c>
      <c r="K26" s="45"/>
      <c r="L26" s="46">
        <f>L27+L28+L29</f>
        <v>191801089.84</v>
      </c>
      <c r="M26" s="28">
        <f t="shared" si="8"/>
        <v>95.732107106429993</v>
      </c>
    </row>
    <row r="27" spans="1:17" s="5" customFormat="1" ht="21.6" customHeight="1" x14ac:dyDescent="0.3">
      <c r="A27" s="39">
        <v>6</v>
      </c>
      <c r="B27" s="43" t="s">
        <v>9</v>
      </c>
      <c r="C27" s="43"/>
      <c r="D27" s="44"/>
      <c r="E27" s="43"/>
      <c r="F27" s="43"/>
      <c r="G27" s="43"/>
      <c r="H27" s="45">
        <f>H31+H34+H38+H33+H35+H42+H36+H37+H39</f>
        <v>37273795.200000003</v>
      </c>
      <c r="I27" s="45"/>
      <c r="J27" s="45">
        <f>J31+J34+J38+J33+J35+J42+J36+J37+J39</f>
        <v>38913989.32</v>
      </c>
      <c r="K27" s="45"/>
      <c r="L27" s="46">
        <f>L33+L34+L35+L36+L37+L38+L39+L42+L30</f>
        <v>30385060.439999998</v>
      </c>
      <c r="M27" s="28">
        <f t="shared" si="8"/>
        <v>78.082614943781863</v>
      </c>
    </row>
    <row r="28" spans="1:17" s="5" customFormat="1" ht="21.6" customHeight="1" x14ac:dyDescent="0.3">
      <c r="A28" s="39">
        <v>7</v>
      </c>
      <c r="B28" s="43" t="s">
        <v>10</v>
      </c>
      <c r="C28" s="43"/>
      <c r="D28" s="44"/>
      <c r="E28" s="43"/>
      <c r="F28" s="43"/>
      <c r="G28" s="43"/>
      <c r="H28" s="45">
        <f>H41</f>
        <v>31353700</v>
      </c>
      <c r="I28" s="47"/>
      <c r="J28" s="45">
        <f>J41</f>
        <v>52330565.729999997</v>
      </c>
      <c r="K28" s="47"/>
      <c r="L28" s="46">
        <f>L41</f>
        <v>52323474.719999999</v>
      </c>
      <c r="M28" s="28">
        <f t="shared" si="8"/>
        <v>99.986449582760898</v>
      </c>
    </row>
    <row r="29" spans="1:17" s="5" customFormat="1" ht="21.6" customHeight="1" x14ac:dyDescent="0.3">
      <c r="A29" s="39">
        <v>8</v>
      </c>
      <c r="B29" s="43" t="s">
        <v>11</v>
      </c>
      <c r="C29" s="43"/>
      <c r="D29" s="44"/>
      <c r="E29" s="43"/>
      <c r="F29" s="43"/>
      <c r="G29" s="43"/>
      <c r="H29" s="45">
        <f>H40</f>
        <v>85102900</v>
      </c>
      <c r="I29" s="47"/>
      <c r="J29" s="45">
        <f>J40</f>
        <v>109107339.04000001</v>
      </c>
      <c r="K29" s="47"/>
      <c r="L29" s="46">
        <f>L40</f>
        <v>109092554.68000001</v>
      </c>
      <c r="M29" s="28">
        <f t="shared" si="8"/>
        <v>99.98644971078015</v>
      </c>
    </row>
    <row r="30" spans="1:17" s="5" customFormat="1" ht="102" customHeight="1" x14ac:dyDescent="0.3">
      <c r="A30" s="39">
        <v>9</v>
      </c>
      <c r="B30" s="43" t="s">
        <v>28</v>
      </c>
      <c r="C30" s="43"/>
      <c r="D30" s="44"/>
      <c r="E30" s="44" t="s">
        <v>29</v>
      </c>
      <c r="F30" s="43"/>
      <c r="G30" s="43"/>
      <c r="H30" s="45">
        <f>H31</f>
        <v>30322438.449999999</v>
      </c>
      <c r="I30" s="45"/>
      <c r="J30" s="45">
        <f>J31</f>
        <v>25523128.359999999</v>
      </c>
      <c r="K30" s="45"/>
      <c r="L30" s="46">
        <f>L31</f>
        <v>16994199.48</v>
      </c>
      <c r="M30" s="28">
        <f t="shared" si="8"/>
        <v>66.583528634496901</v>
      </c>
    </row>
    <row r="31" spans="1:17" s="5" customFormat="1" ht="30" x14ac:dyDescent="0.3">
      <c r="A31" s="39">
        <v>10</v>
      </c>
      <c r="B31" s="43" t="s">
        <v>35</v>
      </c>
      <c r="C31" s="44" t="s">
        <v>13</v>
      </c>
      <c r="D31" s="44" t="s">
        <v>30</v>
      </c>
      <c r="E31" s="44" t="s">
        <v>31</v>
      </c>
      <c r="F31" s="44" t="s">
        <v>19</v>
      </c>
      <c r="G31" s="44" t="s">
        <v>48</v>
      </c>
      <c r="H31" s="45">
        <v>30322438.449999999</v>
      </c>
      <c r="I31" s="45"/>
      <c r="J31" s="45">
        <v>25523128.359999999</v>
      </c>
      <c r="K31" s="45"/>
      <c r="L31" s="46">
        <v>16994199.48</v>
      </c>
      <c r="M31" s="28">
        <f t="shared" si="8"/>
        <v>66.583528634496901</v>
      </c>
    </row>
    <row r="32" spans="1:17" s="5" customFormat="1" ht="66" customHeight="1" x14ac:dyDescent="0.3">
      <c r="A32" s="39">
        <v>11</v>
      </c>
      <c r="B32" s="48" t="s">
        <v>32</v>
      </c>
      <c r="C32" s="44"/>
      <c r="D32" s="44"/>
      <c r="E32" s="49" t="s">
        <v>34</v>
      </c>
      <c r="F32" s="44"/>
      <c r="G32" s="50"/>
      <c r="H32" s="45">
        <f>H34+H38+H40+H41+H33+H35+H42+H36+H37+H39</f>
        <v>123407956.75</v>
      </c>
      <c r="I32" s="45"/>
      <c r="J32" s="45">
        <f>J34+J38+J40+J41+J33+J35+J42+J36+J37+J39</f>
        <v>174828765.73000002</v>
      </c>
      <c r="K32" s="45"/>
      <c r="L32" s="46">
        <f>L34+L38+L40+L41+L33+L35+L42+L36+L37+L39</f>
        <v>174806890.36000001</v>
      </c>
      <c r="M32" s="28">
        <f t="shared" si="8"/>
        <v>99.987487545365511</v>
      </c>
    </row>
    <row r="33" spans="1:13" s="5" customFormat="1" ht="81.75" customHeight="1" x14ac:dyDescent="0.3">
      <c r="A33" s="39">
        <v>12</v>
      </c>
      <c r="B33" s="48" t="s">
        <v>79</v>
      </c>
      <c r="C33" s="44" t="s">
        <v>13</v>
      </c>
      <c r="D33" s="44" t="s">
        <v>33</v>
      </c>
      <c r="E33" s="49" t="s">
        <v>37</v>
      </c>
      <c r="F33" s="44" t="s">
        <v>19</v>
      </c>
      <c r="G33" s="50">
        <v>2021</v>
      </c>
      <c r="H33" s="27">
        <v>0</v>
      </c>
      <c r="I33" s="27"/>
      <c r="J33" s="27">
        <v>28894.55</v>
      </c>
      <c r="K33" s="27"/>
      <c r="L33" s="51">
        <v>28894.55</v>
      </c>
      <c r="M33" s="28">
        <f t="shared" si="8"/>
        <v>100</v>
      </c>
    </row>
    <row r="34" spans="1:13" s="5" customFormat="1" ht="45" x14ac:dyDescent="0.3">
      <c r="A34" s="39">
        <v>13</v>
      </c>
      <c r="B34" s="48" t="s">
        <v>72</v>
      </c>
      <c r="C34" s="44" t="s">
        <v>13</v>
      </c>
      <c r="D34" s="44" t="s">
        <v>33</v>
      </c>
      <c r="E34" s="49" t="s">
        <v>37</v>
      </c>
      <c r="F34" s="44" t="s">
        <v>19</v>
      </c>
      <c r="G34" s="52">
        <v>2021</v>
      </c>
      <c r="H34" s="27">
        <v>345177.98</v>
      </c>
      <c r="I34" s="27"/>
      <c r="J34" s="27">
        <v>287648.32</v>
      </c>
      <c r="K34" s="27"/>
      <c r="L34" s="51">
        <v>287648.32</v>
      </c>
      <c r="M34" s="28">
        <f t="shared" si="8"/>
        <v>100</v>
      </c>
    </row>
    <row r="35" spans="1:13" s="5" customFormat="1" ht="60" x14ac:dyDescent="0.3">
      <c r="A35" s="39">
        <v>14</v>
      </c>
      <c r="B35" s="48" t="s">
        <v>80</v>
      </c>
      <c r="C35" s="44" t="s">
        <v>13</v>
      </c>
      <c r="D35" s="44" t="s">
        <v>33</v>
      </c>
      <c r="E35" s="49" t="s">
        <v>37</v>
      </c>
      <c r="F35" s="44" t="s">
        <v>19</v>
      </c>
      <c r="G35" s="50">
        <v>2021</v>
      </c>
      <c r="H35" s="27">
        <v>0</v>
      </c>
      <c r="I35" s="27"/>
      <c r="J35" s="27">
        <v>3800000</v>
      </c>
      <c r="K35" s="27"/>
      <c r="L35" s="51">
        <v>3800000</v>
      </c>
      <c r="M35" s="28">
        <f t="shared" si="8"/>
        <v>100</v>
      </c>
    </row>
    <row r="36" spans="1:13" s="5" customFormat="1" ht="78.599999999999994" customHeight="1" x14ac:dyDescent="0.3">
      <c r="A36" s="39">
        <v>15</v>
      </c>
      <c r="B36" s="48" t="s">
        <v>62</v>
      </c>
      <c r="C36" s="44" t="s">
        <v>13</v>
      </c>
      <c r="D36" s="44" t="s">
        <v>33</v>
      </c>
      <c r="E36" s="49" t="s">
        <v>37</v>
      </c>
      <c r="F36" s="44" t="s">
        <v>19</v>
      </c>
      <c r="G36" s="50">
        <v>2021</v>
      </c>
      <c r="H36" s="27">
        <v>0</v>
      </c>
      <c r="I36" s="27"/>
      <c r="J36" s="27">
        <v>120000</v>
      </c>
      <c r="K36" s="27"/>
      <c r="L36" s="51">
        <v>120000</v>
      </c>
      <c r="M36" s="28">
        <f t="shared" si="8"/>
        <v>100</v>
      </c>
    </row>
    <row r="37" spans="1:13" s="5" customFormat="1" ht="79.900000000000006" customHeight="1" x14ac:dyDescent="0.3">
      <c r="A37" s="39">
        <v>16</v>
      </c>
      <c r="B37" s="48" t="s">
        <v>73</v>
      </c>
      <c r="C37" s="44" t="s">
        <v>13</v>
      </c>
      <c r="D37" s="44" t="s">
        <v>33</v>
      </c>
      <c r="E37" s="49" t="s">
        <v>37</v>
      </c>
      <c r="F37" s="44" t="s">
        <v>19</v>
      </c>
      <c r="G37" s="50">
        <v>2021</v>
      </c>
      <c r="H37" s="27">
        <v>0</v>
      </c>
      <c r="I37" s="27"/>
      <c r="J37" s="27">
        <v>2115494.2200000002</v>
      </c>
      <c r="K37" s="27"/>
      <c r="L37" s="51">
        <v>2115494.2200000002</v>
      </c>
      <c r="M37" s="28">
        <f t="shared" si="8"/>
        <v>100</v>
      </c>
    </row>
    <row r="38" spans="1:13" s="5" customFormat="1" ht="78.599999999999994" customHeight="1" x14ac:dyDescent="0.3">
      <c r="A38" s="39">
        <v>17</v>
      </c>
      <c r="B38" s="48" t="s">
        <v>55</v>
      </c>
      <c r="C38" s="44" t="s">
        <v>13</v>
      </c>
      <c r="D38" s="44" t="s">
        <v>33</v>
      </c>
      <c r="E38" s="49" t="s">
        <v>37</v>
      </c>
      <c r="F38" s="44" t="s">
        <v>19</v>
      </c>
      <c r="G38" s="50" t="s">
        <v>49</v>
      </c>
      <c r="H38" s="27">
        <v>6606178.7699999996</v>
      </c>
      <c r="I38" s="27"/>
      <c r="J38" s="27">
        <v>6606178.7699999996</v>
      </c>
      <c r="K38" s="27"/>
      <c r="L38" s="51">
        <v>6606178.7699999996</v>
      </c>
      <c r="M38" s="28">
        <f t="shared" si="8"/>
        <v>100</v>
      </c>
    </row>
    <row r="39" spans="1:13" s="5" customFormat="1" ht="106.5" customHeight="1" x14ac:dyDescent="0.3">
      <c r="A39" s="18">
        <v>18</v>
      </c>
      <c r="B39" s="48" t="s">
        <v>81</v>
      </c>
      <c r="C39" s="44" t="s">
        <v>13</v>
      </c>
      <c r="D39" s="44" t="s">
        <v>33</v>
      </c>
      <c r="E39" s="49" t="s">
        <v>37</v>
      </c>
      <c r="F39" s="44" t="s">
        <v>19</v>
      </c>
      <c r="G39" s="50">
        <v>2021</v>
      </c>
      <c r="H39" s="27">
        <v>0</v>
      </c>
      <c r="I39" s="27"/>
      <c r="J39" s="27">
        <f>430000-4300</f>
        <v>425700</v>
      </c>
      <c r="K39" s="27"/>
      <c r="L39" s="51">
        <f>430000-4300</f>
        <v>425700</v>
      </c>
      <c r="M39" s="28">
        <f t="shared" si="8"/>
        <v>100</v>
      </c>
    </row>
    <row r="40" spans="1:13" s="5" customFormat="1" ht="41.25" customHeight="1" x14ac:dyDescent="0.3">
      <c r="A40" s="53">
        <v>19</v>
      </c>
      <c r="B40" s="54" t="s">
        <v>54</v>
      </c>
      <c r="C40" s="44" t="s">
        <v>13</v>
      </c>
      <c r="D40" s="44" t="s">
        <v>33</v>
      </c>
      <c r="E40" s="49" t="s">
        <v>40</v>
      </c>
      <c r="F40" s="44" t="s">
        <v>19</v>
      </c>
      <c r="G40" s="50" t="s">
        <v>49</v>
      </c>
      <c r="H40" s="45">
        <v>85102900</v>
      </c>
      <c r="I40" s="45"/>
      <c r="J40" s="45">
        <v>109107339.04000001</v>
      </c>
      <c r="K40" s="45"/>
      <c r="L40" s="55">
        <v>109092554.68000001</v>
      </c>
      <c r="M40" s="28">
        <f t="shared" si="8"/>
        <v>99.98644971078015</v>
      </c>
    </row>
    <row r="41" spans="1:13" s="5" customFormat="1" ht="39" customHeight="1" x14ac:dyDescent="0.3">
      <c r="A41" s="56"/>
      <c r="B41" s="57"/>
      <c r="C41" s="44" t="s">
        <v>13</v>
      </c>
      <c r="D41" s="44" t="s">
        <v>33</v>
      </c>
      <c r="E41" s="49" t="s">
        <v>41</v>
      </c>
      <c r="F41" s="44" t="s">
        <v>19</v>
      </c>
      <c r="G41" s="50" t="s">
        <v>49</v>
      </c>
      <c r="H41" s="45">
        <v>31353700</v>
      </c>
      <c r="I41" s="45"/>
      <c r="J41" s="45">
        <v>52330565.729999997</v>
      </c>
      <c r="K41" s="45"/>
      <c r="L41" s="55">
        <v>52323474.719999999</v>
      </c>
      <c r="M41" s="28">
        <f t="shared" si="8"/>
        <v>99.986449582760898</v>
      </c>
    </row>
    <row r="42" spans="1:13" s="5" customFormat="1" ht="87.75" customHeight="1" x14ac:dyDescent="0.3">
      <c r="A42" s="39">
        <v>20</v>
      </c>
      <c r="B42" s="58" t="s">
        <v>57</v>
      </c>
      <c r="C42" s="44" t="s">
        <v>13</v>
      </c>
      <c r="D42" s="44" t="s">
        <v>42</v>
      </c>
      <c r="E42" s="49" t="s">
        <v>58</v>
      </c>
      <c r="F42" s="44" t="s">
        <v>19</v>
      </c>
      <c r="G42" s="50">
        <v>2021</v>
      </c>
      <c r="H42" s="45">
        <v>0</v>
      </c>
      <c r="I42" s="45"/>
      <c r="J42" s="45">
        <v>6945.1</v>
      </c>
      <c r="K42" s="45"/>
      <c r="L42" s="55">
        <v>6945.1</v>
      </c>
      <c r="M42" s="28">
        <f t="shared" si="8"/>
        <v>100</v>
      </c>
    </row>
    <row r="43" spans="1:13" s="5" customFormat="1" ht="18.75" x14ac:dyDescent="0.3">
      <c r="A43" s="39">
        <v>21</v>
      </c>
      <c r="B43" s="48" t="s">
        <v>14</v>
      </c>
      <c r="C43" s="59">
        <v>730</v>
      </c>
      <c r="D43" s="60"/>
      <c r="E43" s="46"/>
      <c r="F43" s="61"/>
      <c r="G43" s="61"/>
      <c r="H43" s="45">
        <f>H44+H45+H46</f>
        <v>105041873.61</v>
      </c>
      <c r="I43" s="45"/>
      <c r="J43" s="45">
        <f>J44+J45+J46</f>
        <v>92791141.019999996</v>
      </c>
      <c r="K43" s="45"/>
      <c r="L43" s="46">
        <f>L44+L45+L46</f>
        <v>52393583.609999999</v>
      </c>
      <c r="M43" s="28">
        <f t="shared" si="8"/>
        <v>56.463993258480571</v>
      </c>
    </row>
    <row r="44" spans="1:13" s="5" customFormat="1" ht="18.75" x14ac:dyDescent="0.3">
      <c r="A44" s="39">
        <v>22</v>
      </c>
      <c r="B44" s="43" t="s">
        <v>9</v>
      </c>
      <c r="C44" s="60"/>
      <c r="D44" s="60"/>
      <c r="E44" s="46"/>
      <c r="F44" s="61"/>
      <c r="G44" s="61"/>
      <c r="H44" s="45">
        <f>H49+H50+H52+H54+H55+H56+H57+H58+197831+H64+H65+H48</f>
        <v>25612473.609999999</v>
      </c>
      <c r="I44" s="45"/>
      <c r="J44" s="45">
        <f>J49+J50+J52+J54+J55+J56+J57+J58+200600+J64+J65</f>
        <v>39086068.849999994</v>
      </c>
      <c r="K44" s="45"/>
      <c r="L44" s="46">
        <f>L49+L50+L52+L54+L55+L56+L57+L58+200600+L64+L65</f>
        <v>22481831.280000001</v>
      </c>
      <c r="M44" s="28">
        <f t="shared" si="8"/>
        <v>57.518783396401872</v>
      </c>
    </row>
    <row r="45" spans="1:13" s="5" customFormat="1" ht="18.75" x14ac:dyDescent="0.3">
      <c r="A45" s="39">
        <v>23</v>
      </c>
      <c r="B45" s="43" t="s">
        <v>10</v>
      </c>
      <c r="C45" s="60"/>
      <c r="D45" s="60"/>
      <c r="E45" s="46"/>
      <c r="F45" s="61"/>
      <c r="G45" s="61"/>
      <c r="H45" s="45">
        <f>4896300+H61+H51</f>
        <v>64740500</v>
      </c>
      <c r="I45" s="45"/>
      <c r="J45" s="45">
        <f>4964500+J61+J51</f>
        <v>38811572.170000002</v>
      </c>
      <c r="K45" s="45"/>
      <c r="L45" s="46">
        <f>4964500+L61+L51</f>
        <v>15018252.33</v>
      </c>
      <c r="M45" s="28">
        <f t="shared" si="8"/>
        <v>38.695294960528777</v>
      </c>
    </row>
    <row r="46" spans="1:13" s="5" customFormat="1" ht="18.75" x14ac:dyDescent="0.3">
      <c r="A46" s="39">
        <v>24</v>
      </c>
      <c r="B46" s="43" t="s">
        <v>11</v>
      </c>
      <c r="C46" s="60"/>
      <c r="D46" s="60"/>
      <c r="E46" s="46"/>
      <c r="F46" s="61"/>
      <c r="G46" s="61"/>
      <c r="H46" s="45">
        <f>14688900</f>
        <v>14688900</v>
      </c>
      <c r="I46" s="45"/>
      <c r="J46" s="45">
        <f>14893500</f>
        <v>14893500</v>
      </c>
      <c r="K46" s="45"/>
      <c r="L46" s="46">
        <f>14893500</f>
        <v>14893500</v>
      </c>
      <c r="M46" s="28">
        <f t="shared" si="8"/>
        <v>100</v>
      </c>
    </row>
    <row r="47" spans="1:13" s="5" customFormat="1" ht="96.6" customHeight="1" x14ac:dyDescent="0.3">
      <c r="A47" s="39">
        <v>25</v>
      </c>
      <c r="B47" s="43" t="s">
        <v>28</v>
      </c>
      <c r="C47" s="60"/>
      <c r="D47" s="60"/>
      <c r="E47" s="46" t="s">
        <v>29</v>
      </c>
      <c r="F47" s="61"/>
      <c r="G47" s="61"/>
      <c r="H47" s="45">
        <f>H49+H52+H50+H51+H48</f>
        <v>1076620.21</v>
      </c>
      <c r="I47" s="45"/>
      <c r="J47" s="45">
        <f>J49+J52+J50+J51</f>
        <v>5517062.5999999996</v>
      </c>
      <c r="K47" s="45"/>
      <c r="L47" s="46">
        <f>L49+L52+L50+L51</f>
        <v>5460924.3700000001</v>
      </c>
      <c r="M47" s="28">
        <f t="shared" si="8"/>
        <v>98.982461609190381</v>
      </c>
    </row>
    <row r="48" spans="1:13" s="5" customFormat="1" ht="82.5" customHeight="1" x14ac:dyDescent="0.3">
      <c r="A48" s="18">
        <v>26</v>
      </c>
      <c r="B48" s="42" t="s">
        <v>95</v>
      </c>
      <c r="C48" s="62">
        <v>730</v>
      </c>
      <c r="D48" s="7" t="s">
        <v>42</v>
      </c>
      <c r="E48" s="7" t="s">
        <v>96</v>
      </c>
      <c r="F48" s="63">
        <v>410</v>
      </c>
      <c r="G48" s="63" t="s">
        <v>50</v>
      </c>
      <c r="H48" s="32">
        <v>1076620.21</v>
      </c>
      <c r="I48" s="33"/>
      <c r="J48" s="32">
        <v>0</v>
      </c>
      <c r="K48" s="33"/>
      <c r="L48" s="41">
        <v>0</v>
      </c>
      <c r="M48" s="28">
        <v>0</v>
      </c>
    </row>
    <row r="49" spans="1:13" s="5" customFormat="1" ht="117.75" customHeight="1" x14ac:dyDescent="0.3">
      <c r="A49" s="18">
        <v>27</v>
      </c>
      <c r="B49" s="43" t="s">
        <v>82</v>
      </c>
      <c r="C49" s="59">
        <v>730</v>
      </c>
      <c r="D49" s="44" t="s">
        <v>42</v>
      </c>
      <c r="E49" s="44" t="s">
        <v>64</v>
      </c>
      <c r="F49" s="64" t="s">
        <v>19</v>
      </c>
      <c r="G49" s="64" t="s">
        <v>50</v>
      </c>
      <c r="H49" s="45">
        <v>0</v>
      </c>
      <c r="I49" s="45"/>
      <c r="J49" s="45">
        <v>50500</v>
      </c>
      <c r="K49" s="45"/>
      <c r="L49" s="46">
        <v>0</v>
      </c>
      <c r="M49" s="28">
        <f t="shared" si="8"/>
        <v>0</v>
      </c>
    </row>
    <row r="50" spans="1:13" s="5" customFormat="1" ht="50.25" customHeight="1" x14ac:dyDescent="0.3">
      <c r="A50" s="39">
        <v>28</v>
      </c>
      <c r="B50" s="65" t="s">
        <v>78</v>
      </c>
      <c r="C50" s="66">
        <v>730</v>
      </c>
      <c r="D50" s="67" t="s">
        <v>42</v>
      </c>
      <c r="E50" s="67" t="s">
        <v>77</v>
      </c>
      <c r="F50" s="64" t="s">
        <v>19</v>
      </c>
      <c r="G50" s="64" t="s">
        <v>50</v>
      </c>
      <c r="H50" s="27">
        <v>0</v>
      </c>
      <c r="I50" s="27"/>
      <c r="J50" s="27">
        <v>2483262.6</v>
      </c>
      <c r="K50" s="27"/>
      <c r="L50" s="41">
        <v>2477624.37</v>
      </c>
      <c r="M50" s="28">
        <f t="shared" si="8"/>
        <v>99.772950714112966</v>
      </c>
    </row>
    <row r="51" spans="1:13" s="5" customFormat="1" ht="18.75" x14ac:dyDescent="0.3">
      <c r="A51" s="53">
        <v>29</v>
      </c>
      <c r="B51" s="68" t="s">
        <v>66</v>
      </c>
      <c r="C51" s="66">
        <v>730</v>
      </c>
      <c r="D51" s="67" t="s">
        <v>63</v>
      </c>
      <c r="E51" s="67" t="s">
        <v>84</v>
      </c>
      <c r="F51" s="64" t="s">
        <v>19</v>
      </c>
      <c r="G51" s="64" t="s">
        <v>50</v>
      </c>
      <c r="H51" s="45">
        <v>0</v>
      </c>
      <c r="I51" s="45"/>
      <c r="J51" s="45">
        <v>2947500</v>
      </c>
      <c r="K51" s="45"/>
      <c r="L51" s="46">
        <v>2947500</v>
      </c>
      <c r="M51" s="28">
        <f t="shared" si="8"/>
        <v>100</v>
      </c>
    </row>
    <row r="52" spans="1:13" s="5" customFormat="1" ht="49.5" customHeight="1" x14ac:dyDescent="0.3">
      <c r="A52" s="69"/>
      <c r="B52" s="70"/>
      <c r="C52" s="66">
        <v>730</v>
      </c>
      <c r="D52" s="67" t="s">
        <v>63</v>
      </c>
      <c r="E52" s="67" t="s">
        <v>65</v>
      </c>
      <c r="F52" s="64" t="s">
        <v>19</v>
      </c>
      <c r="G52" s="64" t="s">
        <v>50</v>
      </c>
      <c r="H52" s="45">
        <v>0</v>
      </c>
      <c r="I52" s="45"/>
      <c r="J52" s="45">
        <v>35800</v>
      </c>
      <c r="K52" s="45"/>
      <c r="L52" s="46">
        <v>35800</v>
      </c>
      <c r="M52" s="28">
        <f t="shared" si="8"/>
        <v>100</v>
      </c>
    </row>
    <row r="53" spans="1:13" s="5" customFormat="1" ht="45" x14ac:dyDescent="0.3">
      <c r="A53" s="39">
        <v>30</v>
      </c>
      <c r="B53" s="43" t="s">
        <v>38</v>
      </c>
      <c r="C53" s="59"/>
      <c r="D53" s="44"/>
      <c r="E53" s="49" t="s">
        <v>39</v>
      </c>
      <c r="F53" s="61"/>
      <c r="G53" s="61"/>
      <c r="H53" s="45">
        <f>H54+H57+H56+H55</f>
        <v>5084200</v>
      </c>
      <c r="I53" s="45"/>
      <c r="J53" s="45">
        <f>J54+J57+J56+J55</f>
        <v>18425014.210000001</v>
      </c>
      <c r="K53" s="45"/>
      <c r="L53" s="46">
        <f>L54+L57+L56</f>
        <v>3008352.1</v>
      </c>
      <c r="M53" s="28">
        <f t="shared" si="8"/>
        <v>16.327542902882787</v>
      </c>
    </row>
    <row r="54" spans="1:13" s="5" customFormat="1" ht="76.5" customHeight="1" x14ac:dyDescent="0.3">
      <c r="A54" s="39">
        <v>31</v>
      </c>
      <c r="B54" s="71" t="s">
        <v>75</v>
      </c>
      <c r="C54" s="59">
        <v>730</v>
      </c>
      <c r="D54" s="44" t="s">
        <v>52</v>
      </c>
      <c r="E54" s="44" t="s">
        <v>53</v>
      </c>
      <c r="F54" s="61">
        <v>410</v>
      </c>
      <c r="G54" s="50" t="s">
        <v>51</v>
      </c>
      <c r="H54" s="45">
        <v>5084200</v>
      </c>
      <c r="I54" s="45"/>
      <c r="J54" s="45">
        <v>4249357.2699999996</v>
      </c>
      <c r="K54" s="45"/>
      <c r="L54" s="46">
        <v>2738352.1</v>
      </c>
      <c r="M54" s="28">
        <f t="shared" si="8"/>
        <v>64.441559652620128</v>
      </c>
    </row>
    <row r="55" spans="1:13" s="5" customFormat="1" ht="191.25" customHeight="1" x14ac:dyDescent="0.3">
      <c r="A55" s="39">
        <v>32</v>
      </c>
      <c r="B55" s="72" t="s">
        <v>76</v>
      </c>
      <c r="C55" s="59">
        <v>730</v>
      </c>
      <c r="D55" s="44" t="s">
        <v>52</v>
      </c>
      <c r="E55" s="44">
        <v>1210083010</v>
      </c>
      <c r="F55" s="61">
        <v>410</v>
      </c>
      <c r="G55" s="61">
        <v>2021</v>
      </c>
      <c r="H55" s="45">
        <v>0</v>
      </c>
      <c r="I55" s="45"/>
      <c r="J55" s="45">
        <v>13902656.939999999</v>
      </c>
      <c r="K55" s="45"/>
      <c r="L55" s="46">
        <v>0</v>
      </c>
      <c r="M55" s="28">
        <f t="shared" si="8"/>
        <v>0</v>
      </c>
    </row>
    <row r="56" spans="1:13" s="5" customFormat="1" ht="163.5" customHeight="1" x14ac:dyDescent="0.3">
      <c r="A56" s="39">
        <v>33</v>
      </c>
      <c r="B56" s="73"/>
      <c r="C56" s="59">
        <v>730</v>
      </c>
      <c r="D56" s="44" t="s">
        <v>52</v>
      </c>
      <c r="E56" s="44" t="s">
        <v>74</v>
      </c>
      <c r="F56" s="61">
        <v>410</v>
      </c>
      <c r="G56" s="50">
        <v>2021</v>
      </c>
      <c r="H56" s="45">
        <v>0</v>
      </c>
      <c r="I56" s="45"/>
      <c r="J56" s="45">
        <v>3000</v>
      </c>
      <c r="K56" s="45"/>
      <c r="L56" s="46">
        <v>0</v>
      </c>
      <c r="M56" s="28">
        <f t="shared" si="8"/>
        <v>0</v>
      </c>
    </row>
    <row r="57" spans="1:13" s="5" customFormat="1" ht="61.15" customHeight="1" x14ac:dyDescent="0.3">
      <c r="A57" s="39">
        <v>34</v>
      </c>
      <c r="B57" s="71" t="s">
        <v>68</v>
      </c>
      <c r="C57" s="59">
        <v>730</v>
      </c>
      <c r="D57" s="44" t="s">
        <v>52</v>
      </c>
      <c r="E57" s="44" t="s">
        <v>67</v>
      </c>
      <c r="F57" s="61">
        <v>410</v>
      </c>
      <c r="G57" s="50">
        <v>2021</v>
      </c>
      <c r="H57" s="45">
        <v>0</v>
      </c>
      <c r="I57" s="45"/>
      <c r="J57" s="45">
        <v>270000</v>
      </c>
      <c r="K57" s="45"/>
      <c r="L57" s="46">
        <v>270000</v>
      </c>
      <c r="M57" s="28">
        <f t="shared" si="8"/>
        <v>100</v>
      </c>
    </row>
    <row r="58" spans="1:13" s="5" customFormat="1" ht="59.45" customHeight="1" x14ac:dyDescent="0.3">
      <c r="A58" s="39">
        <v>35</v>
      </c>
      <c r="B58" s="48" t="s">
        <v>32</v>
      </c>
      <c r="C58" s="44"/>
      <c r="D58" s="44"/>
      <c r="E58" s="49" t="s">
        <v>34</v>
      </c>
      <c r="F58" s="59"/>
      <c r="G58" s="50"/>
      <c r="H58" s="45">
        <f>H59</f>
        <v>19253822.399999999</v>
      </c>
      <c r="I58" s="45"/>
      <c r="J58" s="45">
        <f>J59</f>
        <v>16629454.810000001</v>
      </c>
      <c r="K58" s="45"/>
      <c r="L58" s="46">
        <f>L59</f>
        <v>16629454.810000001</v>
      </c>
      <c r="M58" s="28">
        <f t="shared" si="8"/>
        <v>100</v>
      </c>
    </row>
    <row r="59" spans="1:13" s="5" customFormat="1" ht="47.45" customHeight="1" x14ac:dyDescent="0.3">
      <c r="A59" s="18">
        <v>36</v>
      </c>
      <c r="B59" s="74" t="s">
        <v>56</v>
      </c>
      <c r="C59" s="59">
        <v>730</v>
      </c>
      <c r="D59" s="44" t="s">
        <v>42</v>
      </c>
      <c r="E59" s="49" t="s">
        <v>44</v>
      </c>
      <c r="F59" s="61">
        <v>410</v>
      </c>
      <c r="G59" s="50">
        <v>2021</v>
      </c>
      <c r="H59" s="45">
        <v>19253822.399999999</v>
      </c>
      <c r="I59" s="45"/>
      <c r="J59" s="45">
        <v>16629454.810000001</v>
      </c>
      <c r="K59" s="45"/>
      <c r="L59" s="46">
        <v>16629454.810000001</v>
      </c>
      <c r="M59" s="28">
        <f t="shared" si="8"/>
        <v>100</v>
      </c>
    </row>
    <row r="60" spans="1:13" s="5" customFormat="1" ht="49.5" customHeight="1" x14ac:dyDescent="0.3">
      <c r="A60" s="39">
        <v>37</v>
      </c>
      <c r="B60" s="43" t="s">
        <v>17</v>
      </c>
      <c r="C60" s="44"/>
      <c r="D60" s="44"/>
      <c r="E60" s="44" t="s">
        <v>20</v>
      </c>
      <c r="F60" s="59"/>
      <c r="G60" s="50"/>
      <c r="H60" s="45">
        <f>H61</f>
        <v>59844200</v>
      </c>
      <c r="I60" s="45"/>
      <c r="J60" s="45">
        <f>J61</f>
        <v>30899572.170000002</v>
      </c>
      <c r="K60" s="45"/>
      <c r="L60" s="46">
        <f>L61</f>
        <v>7106252.3300000001</v>
      </c>
      <c r="M60" s="28">
        <f t="shared" si="8"/>
        <v>22.997898776408849</v>
      </c>
    </row>
    <row r="61" spans="1:13" s="5" customFormat="1" ht="97.15" customHeight="1" x14ac:dyDescent="0.3">
      <c r="A61" s="18">
        <v>38</v>
      </c>
      <c r="B61" s="75" t="s">
        <v>60</v>
      </c>
      <c r="C61" s="44" t="s">
        <v>15</v>
      </c>
      <c r="D61" s="44" t="s">
        <v>18</v>
      </c>
      <c r="E61" s="44" t="s">
        <v>43</v>
      </c>
      <c r="F61" s="59">
        <v>410</v>
      </c>
      <c r="G61" s="50" t="s">
        <v>51</v>
      </c>
      <c r="H61" s="45">
        <v>59844200</v>
      </c>
      <c r="I61" s="45"/>
      <c r="J61" s="45">
        <v>30899572.170000002</v>
      </c>
      <c r="K61" s="45"/>
      <c r="L61" s="46">
        <v>7106252.3300000001</v>
      </c>
      <c r="M61" s="28">
        <f t="shared" si="8"/>
        <v>22.997898776408849</v>
      </c>
    </row>
    <row r="62" spans="1:13" s="5" customFormat="1" ht="44.25" customHeight="1" x14ac:dyDescent="0.3">
      <c r="A62" s="18">
        <v>39</v>
      </c>
      <c r="B62" s="43" t="s">
        <v>45</v>
      </c>
      <c r="C62" s="44"/>
      <c r="D62" s="44"/>
      <c r="E62" s="76" t="s">
        <v>83</v>
      </c>
      <c r="F62" s="77"/>
      <c r="G62" s="78"/>
      <c r="H62" s="45">
        <f>H63+H64+H65</f>
        <v>19783031</v>
      </c>
      <c r="I62" s="45"/>
      <c r="J62" s="45">
        <f>J63+J64+J65</f>
        <v>21320037.23</v>
      </c>
      <c r="K62" s="45"/>
      <c r="L62" s="46">
        <f>L63+L64</f>
        <v>20188600</v>
      </c>
      <c r="M62" s="28">
        <f t="shared" si="8"/>
        <v>94.693080421042026</v>
      </c>
    </row>
    <row r="63" spans="1:13" s="5" customFormat="1" ht="78" customHeight="1" x14ac:dyDescent="0.3">
      <c r="A63" s="39">
        <v>40</v>
      </c>
      <c r="B63" s="43" t="s">
        <v>61</v>
      </c>
      <c r="C63" s="76" t="s">
        <v>15</v>
      </c>
      <c r="D63" s="76" t="s">
        <v>46</v>
      </c>
      <c r="E63" s="7" t="s">
        <v>59</v>
      </c>
      <c r="F63" s="77">
        <v>460</v>
      </c>
      <c r="G63" s="78" t="s">
        <v>47</v>
      </c>
      <c r="H63" s="45">
        <v>19783031</v>
      </c>
      <c r="I63" s="45"/>
      <c r="J63" s="45">
        <v>20058600</v>
      </c>
      <c r="K63" s="45"/>
      <c r="L63" s="46">
        <v>20058600</v>
      </c>
      <c r="M63" s="28">
        <f t="shared" si="8"/>
        <v>100</v>
      </c>
    </row>
    <row r="64" spans="1:13" s="5" customFormat="1" ht="131.25" customHeight="1" x14ac:dyDescent="0.3">
      <c r="A64" s="25">
        <v>41</v>
      </c>
      <c r="B64" s="43" t="s">
        <v>69</v>
      </c>
      <c r="C64" s="44">
        <v>730</v>
      </c>
      <c r="D64" s="44" t="s">
        <v>70</v>
      </c>
      <c r="E64" s="44" t="s">
        <v>71</v>
      </c>
      <c r="F64" s="59">
        <v>410</v>
      </c>
      <c r="G64" s="50">
        <v>2021</v>
      </c>
      <c r="H64" s="45">
        <v>0</v>
      </c>
      <c r="I64" s="45"/>
      <c r="J64" s="45">
        <v>170000</v>
      </c>
      <c r="K64" s="45"/>
      <c r="L64" s="46">
        <v>130000</v>
      </c>
      <c r="M64" s="28">
        <f t="shared" si="8"/>
        <v>76.470588235294116</v>
      </c>
    </row>
    <row r="65" spans="1:13" ht="125.25" customHeight="1" x14ac:dyDescent="0.3">
      <c r="A65" s="25">
        <v>42</v>
      </c>
      <c r="B65" s="43" t="s">
        <v>85</v>
      </c>
      <c r="C65" s="44">
        <v>730</v>
      </c>
      <c r="D65" s="44" t="s">
        <v>70</v>
      </c>
      <c r="E65" s="44" t="s">
        <v>86</v>
      </c>
      <c r="F65" s="59">
        <v>410</v>
      </c>
      <c r="G65" s="50">
        <v>2021</v>
      </c>
      <c r="H65" s="45">
        <v>0</v>
      </c>
      <c r="I65" s="45"/>
      <c r="J65" s="45">
        <v>1091437.23</v>
      </c>
      <c r="K65" s="45"/>
      <c r="L65" s="46">
        <v>0</v>
      </c>
      <c r="M65" s="28">
        <f t="shared" si="8"/>
        <v>0</v>
      </c>
    </row>
  </sheetData>
  <mergeCells count="138">
    <mergeCell ref="I2:M2"/>
    <mergeCell ref="J62:K62"/>
    <mergeCell ref="H59:I59"/>
    <mergeCell ref="J59:K59"/>
    <mergeCell ref="B15:D15"/>
    <mergeCell ref="E15:F15"/>
    <mergeCell ref="G15:H15"/>
    <mergeCell ref="I15:J15"/>
    <mergeCell ref="J23:K23"/>
    <mergeCell ref="J31:K31"/>
    <mergeCell ref="J32:K32"/>
    <mergeCell ref="H38:I38"/>
    <mergeCell ref="J38:K38"/>
    <mergeCell ref="J34:K34"/>
    <mergeCell ref="H46:I46"/>
    <mergeCell ref="H45:I45"/>
    <mergeCell ref="J45:K45"/>
    <mergeCell ref="H58:I58"/>
    <mergeCell ref="J57:K57"/>
    <mergeCell ref="H60:I60"/>
    <mergeCell ref="J52:K52"/>
    <mergeCell ref="J60:K60"/>
    <mergeCell ref="H44:I44"/>
    <mergeCell ref="H54:I54"/>
    <mergeCell ref="E13:F13"/>
    <mergeCell ref="H53:I53"/>
    <mergeCell ref="H57:I57"/>
    <mergeCell ref="H49:I49"/>
    <mergeCell ref="J55:K55"/>
    <mergeCell ref="H42:I42"/>
    <mergeCell ref="J42:K42"/>
    <mergeCell ref="J49:K49"/>
    <mergeCell ref="H48:I48"/>
    <mergeCell ref="J48:K48"/>
    <mergeCell ref="G19:G20"/>
    <mergeCell ref="J21:K21"/>
    <mergeCell ref="I13:J13"/>
    <mergeCell ref="G11:H11"/>
    <mergeCell ref="I11:J11"/>
    <mergeCell ref="G12:H12"/>
    <mergeCell ref="A6:L6"/>
    <mergeCell ref="G9:H9"/>
    <mergeCell ref="E9:F9"/>
    <mergeCell ref="B9:D9"/>
    <mergeCell ref="B10:D10"/>
    <mergeCell ref="E10:F10"/>
    <mergeCell ref="I9:J9"/>
    <mergeCell ref="I10:J10"/>
    <mergeCell ref="G10:H10"/>
    <mergeCell ref="I12:J12"/>
    <mergeCell ref="B11:D11"/>
    <mergeCell ref="B12:D12"/>
    <mergeCell ref="E11:F11"/>
    <mergeCell ref="E12:F12"/>
    <mergeCell ref="E14:F14"/>
    <mergeCell ref="G14:H14"/>
    <mergeCell ref="A16:D16"/>
    <mergeCell ref="E16:F16"/>
    <mergeCell ref="C19:F19"/>
    <mergeCell ref="B22:G22"/>
    <mergeCell ref="J19:K20"/>
    <mergeCell ref="I16:J16"/>
    <mergeCell ref="A19:A20"/>
    <mergeCell ref="G16:H16"/>
    <mergeCell ref="H21:I21"/>
    <mergeCell ref="H22:I22"/>
    <mergeCell ref="H19:I20"/>
    <mergeCell ref="B13:D13"/>
    <mergeCell ref="H40:I40"/>
    <mergeCell ref="J40:K40"/>
    <mergeCell ref="H34:I34"/>
    <mergeCell ref="J24:K24"/>
    <mergeCell ref="H32:I32"/>
    <mergeCell ref="H27:I27"/>
    <mergeCell ref="H35:I35"/>
    <mergeCell ref="J28:K28"/>
    <mergeCell ref="J29:K29"/>
    <mergeCell ref="J30:K30"/>
    <mergeCell ref="J35:K35"/>
    <mergeCell ref="J33:K33"/>
    <mergeCell ref="J36:K36"/>
    <mergeCell ref="J37:K37"/>
    <mergeCell ref="J39:K39"/>
    <mergeCell ref="H23:I23"/>
    <mergeCell ref="B40:B41"/>
    <mergeCell ref="G13:H13"/>
    <mergeCell ref="I14:J14"/>
    <mergeCell ref="B19:B20"/>
    <mergeCell ref="J26:K26"/>
    <mergeCell ref="H26:I26"/>
    <mergeCell ref="B14:D14"/>
    <mergeCell ref="B55:B56"/>
    <mergeCell ref="B51:B52"/>
    <mergeCell ref="H25:I25"/>
    <mergeCell ref="J25:K25"/>
    <mergeCell ref="A51:A52"/>
    <mergeCell ref="H51:I51"/>
    <mergeCell ref="J51:K51"/>
    <mergeCell ref="J43:K43"/>
    <mergeCell ref="J44:K44"/>
    <mergeCell ref="H43:I43"/>
    <mergeCell ref="A40:A41"/>
    <mergeCell ref="H41:I41"/>
    <mergeCell ref="J41:K41"/>
    <mergeCell ref="J47:K47"/>
    <mergeCell ref="H47:I47"/>
    <mergeCell ref="H55:I55"/>
    <mergeCell ref="H52:I52"/>
    <mergeCell ref="H28:I28"/>
    <mergeCell ref="H29:I29"/>
    <mergeCell ref="H31:I31"/>
    <mergeCell ref="H30:I30"/>
    <mergeCell ref="H33:I33"/>
    <mergeCell ref="H36:I36"/>
    <mergeCell ref="H37:I37"/>
    <mergeCell ref="M19:M20"/>
    <mergeCell ref="H65:I65"/>
    <mergeCell ref="J65:K65"/>
    <mergeCell ref="J46:K46"/>
    <mergeCell ref="J58:K58"/>
    <mergeCell ref="H61:I61"/>
    <mergeCell ref="J61:K61"/>
    <mergeCell ref="H64:I64"/>
    <mergeCell ref="J64:K64"/>
    <mergeCell ref="J53:K53"/>
    <mergeCell ref="J54:K54"/>
    <mergeCell ref="H63:I63"/>
    <mergeCell ref="J63:K63"/>
    <mergeCell ref="H62:I62"/>
    <mergeCell ref="J56:K56"/>
    <mergeCell ref="H56:I56"/>
    <mergeCell ref="H50:I50"/>
    <mergeCell ref="J50:K50"/>
    <mergeCell ref="J22:K22"/>
    <mergeCell ref="H24:I24"/>
    <mergeCell ref="J27:K27"/>
    <mergeCell ref="H39:I39"/>
    <mergeCell ref="L19:L20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70" fitToHeight="0" orientation="landscape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2022-06-07T10:40:46Z</cp:lastPrinted>
  <dcterms:created xsi:type="dcterms:W3CDTF">2002-03-11T10:22:12Z</dcterms:created>
  <dcterms:modified xsi:type="dcterms:W3CDTF">2022-06-07T10:42:19Z</dcterms:modified>
</cp:coreProperties>
</file>